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Ma pâte" sheetId="2" state="visible" r:id="rId2"/>
    <sheet xmlns:r="http://schemas.openxmlformats.org/officeDocument/2006/relationships" name="Mes pizzas" sheetId="3" state="visible" r:id="rId3"/>
    <sheet xmlns:r="http://schemas.openxmlformats.org/officeDocument/2006/relationships" name="Synthè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 &quot;g&quot;"/>
    <numFmt numFmtId="165" formatCode="#,##0.00 &quot;€&quot;;-#,##0.00 &quot;€&quot;;0.00 &quot;€&quot;"/>
    <numFmt numFmtId="166" formatCode="#,##0.000 &quot;€&quot;;-#,##0.000 &quot;€&quot;;0.000 &quot;€&quot;"/>
    <numFmt numFmtId="167" formatCode="0.0&quot; %&quot;"/>
    <numFmt numFmtId="168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CF0078"/>
      <sz val="16"/>
    </font>
    <font>
      <name val="Calibri"/>
      <i val="1"/>
      <color rgb="00595959"/>
      <sz val="10"/>
    </font>
    <font>
      <name val="Calibri"/>
      <color rgb="00000000"/>
      <sz val="11"/>
    </font>
    <font>
      <name val="Calibri"/>
      <b val="1"/>
      <color rgb="00000000"/>
      <sz val="11"/>
    </font>
    <font>
      <name val="Calibri"/>
      <i val="1"/>
      <color rgb="00595959"/>
      <sz val="9"/>
    </font>
    <font>
      <name val="Calibri"/>
      <b val="1"/>
      <color rgb="00CF0078"/>
      <sz val="12"/>
    </font>
    <font>
      <name val="Calibri"/>
      <b val="1"/>
      <color rgb="00CF0078"/>
      <sz val="10"/>
    </font>
    <font>
      <name val="Calibri"/>
      <b val="1"/>
      <color rgb="00FFFFFF"/>
      <sz val="12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FFF2CC"/>
      </patternFill>
    </fill>
    <fill>
      <patternFill patternType="solid">
        <fgColor rgb="00CF0078"/>
      </patternFill>
    </fill>
  </fills>
  <borders count="7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/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164" fontId="3" fillId="3" borderId="1" applyProtection="1" pivotButton="0" quotePrefix="0" xfId="0">
      <protection locked="0" hidden="0"/>
    </xf>
    <xf numFmtId="165" fontId="3" fillId="3" borderId="1" applyProtection="1" pivotButton="0" quotePrefix="0" xfId="0">
      <protection locked="0" hidden="0"/>
    </xf>
    <xf numFmtId="0" fontId="3" fillId="3" borderId="1" applyAlignment="1" applyProtection="1" pivotButton="0" quotePrefix="0" xfId="0">
      <alignment horizontal="center"/>
      <protection locked="0" hidden="0"/>
    </xf>
    <xf numFmtId="166" fontId="3" fillId="0" borderId="1" pivotButton="0" quotePrefix="0" xfId="0"/>
    <xf numFmtId="0" fontId="3" fillId="3" borderId="1" applyProtection="1" pivotButton="0" quotePrefix="0" xfId="0">
      <protection locked="0" hidden="0"/>
    </xf>
    <xf numFmtId="0" fontId="5" fillId="0" borderId="0" pivotButton="0" quotePrefix="0" xfId="0"/>
    <xf numFmtId="0" fontId="4" fillId="0" borderId="1" applyAlignment="1" pivotButton="0" quotePrefix="0" xfId="0">
      <alignment vertical="center" wrapText="1"/>
    </xf>
    <xf numFmtId="164" fontId="4" fillId="0" borderId="1" pivotButton="0" quotePrefix="0" xfId="0"/>
    <xf numFmtId="165" fontId="4" fillId="0" borderId="1" pivotButton="0" quotePrefix="0" xfId="0"/>
    <xf numFmtId="1" fontId="3" fillId="0" borderId="1" pivotButton="0" quotePrefix="0" xfId="0"/>
    <xf numFmtId="1" fontId="3" fillId="3" borderId="1" applyProtection="1" pivotButton="0" quotePrefix="0" xfId="0">
      <protection locked="0" hidden="0"/>
    </xf>
    <xf numFmtId="167" fontId="3" fillId="3" borderId="1" applyProtection="1" pivotButton="0" quotePrefix="0" xfId="0">
      <protection locked="0" hidden="0"/>
    </xf>
    <xf numFmtId="168" fontId="3" fillId="0" borderId="2" pivotButton="0" quotePrefix="0" xfId="0"/>
    <xf numFmtId="0" fontId="3" fillId="0" borderId="2" pivotButton="0" quotePrefix="0" xfId="0"/>
    <xf numFmtId="164" fontId="3" fillId="0" borderId="1" pivotButton="0" quotePrefix="0" xfId="0"/>
    <xf numFmtId="166" fontId="6" fillId="0" borderId="1" pivotButton="0" quotePrefix="0" xfId="0"/>
    <xf numFmtId="0" fontId="7" fillId="0" borderId="2" pivotButton="0" quotePrefix="0" xfId="0"/>
    <xf numFmtId="0" fontId="8" fillId="4" borderId="1" pivotButton="0" quotePrefix="0" xfId="0"/>
    <xf numFmtId="0" fontId="0" fillId="3" borderId="1" applyProtection="1" pivotButton="0" quotePrefix="0" xfId="0">
      <protection locked="0" hidden="0"/>
    </xf>
    <xf numFmtId="165" fontId="3" fillId="0" borderId="1" pivotButton="0" quotePrefix="0" xfId="0"/>
    <xf numFmtId="168" fontId="4" fillId="0" borderId="1" pivotButton="0" quotePrefix="0" xfId="0"/>
    <xf numFmtId="2" fontId="3" fillId="0" borderId="1" pivotButton="0" quotePrefix="0" xfId="0"/>
    <xf numFmtId="0" fontId="7" fillId="0" borderId="0" applyAlignment="1" pivotButton="0" quotePrefix="0" xfId="0">
      <alignment vertical="top" wrapText="1"/>
    </xf>
    <xf numFmtId="0" fontId="3" fillId="0" borderId="1" pivotButton="0" quotePrefix="0" xfId="0"/>
    <xf numFmtId="168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7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Prix de revient d'une pizza : remplis tes prix, pas les nôtres</t>
        </is>
      </c>
    </row>
    <row r="2">
      <c r="A2" s="2" t="inlineStr">
        <is>
          <t>mypizzateacher.com</t>
        </is>
      </c>
    </row>
    <row r="4" ht="32" customHeight="1">
      <c r="A4" s="3" t="inlineStr">
        <is>
          <t>1. Remplis seulement les cases jaunes, les autres se calculent toutes seules.</t>
        </is>
      </c>
    </row>
    <row r="5" ht="32" customHeight="1">
      <c r="A5" s="3" t="inlineStr">
        <is>
          <t>2. Onglet « Ma pâte » : tes quantités par fournée, tes prix d'achat HT et ton unité (kg ou L). Mets 0 pour un ingrédient que tu ne comptes pas (l'eau du robinet, par exemple).</t>
        </is>
      </c>
    </row>
    <row r="6" ht="32" customHeight="1">
      <c r="A6" s="3" t="inlineStr">
        <is>
          <t>3. Toujours dans « Ma pâte » : ton nombre de pâtons, le poids d'un pâton et ta perte (tape 5 pour 5 %), et tu obtiens le coût d'un pâton.</t>
        </is>
      </c>
    </row>
    <row r="7" ht="32" customHeight="1">
      <c r="A7" s="3" t="inlineStr">
        <is>
          <t>4. Onglet « Mes pizzas » : donne un nom à chaque pizza, ses garnitures, ton prix de vente TTC et ton taux de TVA (tape 10 pour 10 %, vérifie ton taux avec ton comptable).</t>
        </is>
      </c>
    </row>
    <row r="8" ht="32" customHeight="1">
      <c r="A8" s="3" t="inlineStr">
        <is>
          <t>5. Onglet « Synthèse » : compare tes 10 pizzas d'un coup d'œil, du vert (meilleure marge) au rouge (plus faible).</t>
        </is>
      </c>
    </row>
    <row r="9" ht="18" customHeight="1">
      <c r="A9" s="3" t="inlineStr"/>
    </row>
    <row r="10" ht="18" customHeight="1">
      <c r="A10" s="4" t="inlineStr">
        <is>
          <t>Les formules, les mêmes que le calculateur en ligne :</t>
        </is>
      </c>
    </row>
    <row r="11" ht="18" customHeight="1">
      <c r="A11" s="3" t="inlineStr">
        <is>
          <t>Coût matière HT = pâton + garnitures, au prix d'achat HT.   Prix de vente HT = prix TTC ÷ (1 + TVA).</t>
        </is>
      </c>
    </row>
    <row r="12" ht="18" customHeight="1">
      <c r="A12" s="3" t="inlineStr">
        <is>
          <t>Marge par pizza = prix HT moins coût matière.   Marge en % = marge ÷ prix HT.   Food cost = coût matière ÷ prix HT.</t>
        </is>
      </c>
    </row>
    <row r="13" ht="18" customHeight="1">
      <c r="A13" s="3" t="inlineStr">
        <is>
          <t>Coefficient = prix de vente TTC ÷ coût matière HT.</t>
        </is>
      </c>
    </row>
    <row r="14" ht="18" customHeight="1">
      <c r="A14" s="3" t="inlineStr">
        <is>
          <t>C'est une marge sur les ingrédients, avant énergie, main d'œuvre, loyer et charges.</t>
        </is>
      </c>
    </row>
    <row r="15" ht="18" customHeight="1">
      <c r="A15" s="3" t="inlineStr"/>
    </row>
    <row r="16" ht="18" customHeight="1">
      <c r="A16" s="3" t="inlineStr">
        <is>
          <t>Une seule pizza à chiffrer, sur ton téléphone : mypizzateacher.com/calculateurs/prix-de-revient-pizza/</t>
        </is>
      </c>
    </row>
    <row r="17" ht="18" customHeight="1">
      <c r="A17" s="3" t="inlineStr">
        <is>
          <t>Ta pâte change d'un service à l'autre : mypizzateacher.com/calculateurs/pate-change-service/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ageMargins left="0.75" right="0.75" top="1" bottom="1" header="0.5" footer="0.5"/>
  <pageSetup paperSize="9" fitToHeight="0" fitToWidth="1"/>
  <headerFooter>
    <oddHeader/>
    <oddFooter>&amp;C&amp;"Calibri"mypizzateacher.com</oddFooter>
    <evenHeader/>
    <evenFooter>&amp;Cmypizzateacher.com</evenFooter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24" customWidth="1" min="2" max="2"/>
    <col width="24" customWidth="1" min="3" max="3"/>
    <col width="14" customWidth="1" min="4" max="4"/>
    <col width="16" customWidth="1" min="5" max="5"/>
    <col width="40" customWidth="1" min="6" max="6"/>
  </cols>
  <sheetData>
    <row r="1">
      <c r="A1" s="1" t="inlineStr">
        <is>
          <t>Ma pâte : coût d'une fournée et d'un pâton</t>
        </is>
      </c>
    </row>
    <row r="2">
      <c r="A2" s="2" t="inlineStr">
        <is>
          <t>mypizzateacher.com</t>
        </is>
      </c>
    </row>
    <row r="4" ht="45" customHeight="1">
      <c r="A4" s="5" t="inlineStr">
        <is>
          <t>Ingrédient</t>
        </is>
      </c>
      <c r="B4" s="5" t="inlineStr">
        <is>
          <t>Quantité par fournée (g, ou mL si acheté au litre)</t>
        </is>
      </c>
      <c r="C4" s="5" t="inlineStr">
        <is>
          <t>Prix d'achat HT (€ par kg ou par L)</t>
        </is>
      </c>
      <c r="D4" s="5" t="inlineStr">
        <is>
          <t>Unité d'achat</t>
        </is>
      </c>
      <c r="E4" s="5" t="inlineStr">
        <is>
          <t>Coût calculé</t>
        </is>
      </c>
    </row>
    <row r="5">
      <c r="A5" s="6" t="inlineStr">
        <is>
          <t>Farine</t>
        </is>
      </c>
      <c r="B5" s="7" t="n"/>
      <c r="C5" s="8" t="n"/>
      <c r="D5" s="9" t="n"/>
      <c r="E5" s="10">
        <f>IF(OR(B5="",C5=""),"",B5/1000*C5)</f>
        <v/>
      </c>
    </row>
    <row r="6">
      <c r="A6" s="6" t="inlineStr">
        <is>
          <t>Eau</t>
        </is>
      </c>
      <c r="B6" s="7" t="n"/>
      <c r="C6" s="8" t="n"/>
      <c r="D6" s="9" t="n"/>
      <c r="E6" s="10">
        <f>IF(OR(B6="",C6=""),"",B6/1000*C6)</f>
        <v/>
      </c>
    </row>
    <row r="7">
      <c r="A7" s="6" t="inlineStr">
        <is>
          <t>Sel</t>
        </is>
      </c>
      <c r="B7" s="7" t="n"/>
      <c r="C7" s="8" t="n"/>
      <c r="D7" s="9" t="n"/>
      <c r="E7" s="10">
        <f>IF(OR(B7="",C7=""),"",B7/1000*C7)</f>
        <v/>
      </c>
    </row>
    <row r="8">
      <c r="A8" s="6" t="inlineStr">
        <is>
          <t>Levure</t>
        </is>
      </c>
      <c r="B8" s="7" t="n"/>
      <c r="C8" s="8" t="n"/>
      <c r="D8" s="9" t="n"/>
      <c r="E8" s="10">
        <f>IF(OR(B8="",C8=""),"",B8/1000*C8)</f>
        <v/>
      </c>
    </row>
    <row r="9">
      <c r="A9" s="6" t="inlineStr">
        <is>
          <t>Huile</t>
        </is>
      </c>
      <c r="B9" s="7" t="n"/>
      <c r="C9" s="8" t="n"/>
      <c r="D9" s="9" t="n"/>
      <c r="E9" s="10">
        <f>IF(OR(B9="",C9=""),"",B9/1000*C9)</f>
        <v/>
      </c>
    </row>
    <row r="10">
      <c r="A10" s="11" t="n"/>
      <c r="B10" s="7" t="n"/>
      <c r="C10" s="8" t="n"/>
      <c r="D10" s="9" t="n"/>
      <c r="E10" s="10">
        <f>IF(OR(B10="",C10=""),"",B10/1000*C10)</f>
        <v/>
      </c>
      <c r="F10" s="12" t="inlineStr">
        <is>
          <t>← Autre : écris son nom dans la case jaune</t>
        </is>
      </c>
    </row>
    <row r="12">
      <c r="A12" s="13" t="inlineStr">
        <is>
          <t>Poids total de la fournée</t>
        </is>
      </c>
      <c r="B12" s="14">
        <f>IF(COUNT(B5:B10)=0,"",SUM(B5:B10))</f>
        <v/>
      </c>
    </row>
    <row r="13">
      <c r="A13" s="13" t="inlineStr">
        <is>
          <t>Coût total de la fournée</t>
        </is>
      </c>
      <c r="B13" s="15">
        <f>IF(COUNT(E5:E10)=0,"",SUM(E5:E10))</f>
        <v/>
      </c>
    </row>
    <row r="14">
      <c r="A14" s="6" t="inlineStr">
        <is>
          <t>Ingrédients pesés sans prix</t>
        </is>
      </c>
      <c r="B14" s="16">
        <f>IF(COUNTIFS(B5:B10,"&gt;0",C5:C10,"")=0,"",COUNTIFS(B5:B10,"&gt;0",C5:C10,""))</f>
        <v/>
      </c>
      <c r="C14" s="12" t="inlineStr">
        <is>
          <t>Si un nombre s'affiche ici, il manque un prix : le coût est sous-estimé.</t>
        </is>
      </c>
    </row>
    <row r="16">
      <c r="A16" s="6" t="inlineStr">
        <is>
          <t>Nombre de pâtons par fournée</t>
        </is>
      </c>
      <c r="B16" s="17" t="n"/>
    </row>
    <row r="17">
      <c r="A17" s="6" t="inlineStr">
        <is>
          <t>Poids d'un pâton (g)</t>
        </is>
      </c>
      <c r="B17" s="7" t="n"/>
      <c r="C17" s="12" t="inlineStr">
        <is>
          <t>Vide = poids total ÷ nombre de pâtons.</t>
        </is>
      </c>
    </row>
    <row r="18">
      <c r="A18" s="6" t="inlineStr">
        <is>
          <t>Perte (% de pâtons jetés ou ratés)</t>
        </is>
      </c>
      <c r="B18" s="18" t="n"/>
      <c r="C18" s="12" t="inlineStr">
        <is>
          <t>Tape 5 pour 5 %. Vide = 0 %. Perte retenue :</t>
        </is>
      </c>
      <c r="D18" s="19">
        <f>IF(B18="","",IF(B18&lt;1,B18,B18/100))</f>
        <v/>
      </c>
      <c r="E18" s="20">
        <f>IF(N(D18)&gt;=0.2,"Attention : perte de "&amp;TEXT(D18,"0 %")&amp;" retenue. Pour moins de 1 %, tape par exemple 0,5 %.","")</f>
        <v/>
      </c>
    </row>
    <row r="19">
      <c r="A19" s="6" t="inlineStr">
        <is>
          <t>Poids d'un pâton retenu</t>
        </is>
      </c>
      <c r="B19" s="21">
        <f>IF(N(B17)&gt;0,B17,IF(AND(N(B16)&gt;0,N(B12)&gt;0),B12/B16,""))</f>
        <v/>
      </c>
    </row>
    <row r="20">
      <c r="A20" s="13" t="inlineStr">
        <is>
          <t>Coût d'un pâton</t>
        </is>
      </c>
      <c r="B20" s="22">
        <f>IF(OR(B13="",B19="",N(B12)=0),"",B13/B12*B19/(1-N(D18)))</f>
        <v/>
      </c>
    </row>
    <row r="21">
      <c r="A21" s="6" t="inlineStr">
        <is>
          <t>Contrôle : pâte nécessaire pour tous les pâtons</t>
        </is>
      </c>
      <c r="B21" s="21">
        <f>IF(OR(N(B16)=0,B19=""),"",B16*B19)</f>
        <v/>
      </c>
      <c r="C21" s="23">
        <f>IF(OR(B21="",B12=""),"",IF(B21&gt;B12,"Attention : ta fournée est plus légère que tes pâtons.",""))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dataValidations count="4">
    <dataValidation sqref="D5:D10" showDropDown="0" showInputMessage="0" showErrorMessage="1" allowBlank="1" errorTitle="Unité" error="Choisis kg ou L." type="list">
      <formula1>"kg,L"</formula1>
    </dataValidation>
    <dataValidation sqref="B5:C10" showDropDown="0" showInputMessage="0" showErrorMessage="1" allowBlank="1" errorTitle="Valeur refusée" error="Saisis un nombre positif ou nul." type="decimal" operator="greaterThanOrEqual">
      <formula1>0</formula1>
    </dataValidation>
    <dataValidation sqref="B16:B17" showDropDown="0" showInputMessage="0" showErrorMessage="1" allowBlank="1" errorTitle="Valeur refusée" error="Saisis un nombre positif ou nul." type="decimal" operator="greaterThanOrEqual">
      <formula1>0</formula1>
    </dataValidation>
    <dataValidation sqref="B18" showDropDown="0" showInputMessage="0" showErrorMessage="1" allowBlank="1" errorTitle="Pourcentage refusé" error="Saisis un pourcentage entre 0 % et 99 % (exemple : 5 pour 5 %)." type="decimal" operator="between">
      <formula1>0</formula1>
      <formula2>99</formula2>
    </dataValidation>
  </dataValidations>
  <pageMargins left="0.75" right="0.75" top="1" bottom="1" header="0.5" footer="0.5"/>
  <pageSetup paperSize="9" fitToHeight="0" fitToWidth="1"/>
  <headerFooter>
    <oddHeader/>
    <oddFooter>&amp;C&amp;"Calibri"mypizzateacher.com</oddFooter>
    <evenHeader/>
    <evenFooter>&amp;Cmypizzateacher.com</evenFooter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82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6" customWidth="1" min="2" max="2"/>
    <col width="22" customWidth="1" min="3" max="3"/>
    <col width="18" customWidth="1" min="4" max="4"/>
  </cols>
  <sheetData>
    <row r="1">
      <c r="A1" s="1" t="inlineStr">
        <is>
          <t>Mes pizzas : coût matière, prix HT, marge, food cost</t>
        </is>
      </c>
    </row>
    <row r="2">
      <c r="A2" s="2" t="inlineStr">
        <is>
          <t>mypizzateacher.com</t>
        </is>
      </c>
    </row>
    <row r="4">
      <c r="A4" s="24" t="inlineStr">
        <is>
          <t>Pizza 1 : nom</t>
        </is>
      </c>
      <c r="B4" s="11" t="n"/>
      <c r="C4" s="25" t="n"/>
      <c r="D4" s="25" t="n"/>
    </row>
    <row r="5">
      <c r="A5" s="6" t="inlineStr">
        <is>
          <t>Coût du pâton (repris de « Ma pâte »)</t>
        </is>
      </c>
      <c r="D5" s="10">
        <f>IF(OR(B4&lt;&gt;"",COUNT(B7:C11)&gt;0),'Ma pâte'!$B$20,"")</f>
        <v/>
      </c>
    </row>
    <row r="6">
      <c r="A6" s="5" t="inlineStr">
        <is>
          <t>Garniture</t>
        </is>
      </c>
      <c r="B6" s="5" t="inlineStr">
        <is>
          <t>Quantité (g)</t>
        </is>
      </c>
      <c r="C6" s="5" t="inlineStr">
        <is>
          <t>Prix d'achat HT au kg</t>
        </is>
      </c>
      <c r="D6" s="5" t="inlineStr">
        <is>
          <t>Coût</t>
        </is>
      </c>
    </row>
    <row r="7">
      <c r="A7" s="11" t="n"/>
      <c r="B7" s="7" t="n"/>
      <c r="C7" s="8" t="n"/>
      <c r="D7" s="10">
        <f>IF(OR(B7="",C7=""),"",B7/1000*C7)</f>
        <v/>
      </c>
    </row>
    <row r="8">
      <c r="A8" s="11" t="n"/>
      <c r="B8" s="7" t="n"/>
      <c r="C8" s="8" t="n"/>
      <c r="D8" s="10">
        <f>IF(OR(B8="",C8=""),"",B8/1000*C8)</f>
        <v/>
      </c>
    </row>
    <row r="9">
      <c r="A9" s="11" t="n"/>
      <c r="B9" s="7" t="n"/>
      <c r="C9" s="8" t="n"/>
      <c r="D9" s="10">
        <f>IF(OR(B9="",C9=""),"",B9/1000*C9)</f>
        <v/>
      </c>
    </row>
    <row r="10">
      <c r="A10" s="11" t="n"/>
      <c r="B10" s="7" t="n"/>
      <c r="C10" s="8" t="n"/>
      <c r="D10" s="10">
        <f>IF(OR(B10="",C10=""),"",B10/1000*C10)</f>
        <v/>
      </c>
    </row>
    <row r="11">
      <c r="A11" s="11" t="n"/>
      <c r="B11" s="7" t="n"/>
      <c r="C11" s="8" t="n"/>
      <c r="D11" s="10">
        <f>IF(OR(B11="",C11=""),"",B11/1000*C11)</f>
        <v/>
      </c>
    </row>
    <row r="12">
      <c r="A12" s="13" t="inlineStr">
        <is>
          <t>Coût matière total</t>
        </is>
      </c>
      <c r="D12" s="15">
        <f>IF(AND(D5="",COUNT(D7:D11)=0),"",N(D5)+SUM(D7:D11))</f>
        <v/>
      </c>
    </row>
    <row r="13">
      <c r="A13" s="6" t="inlineStr">
        <is>
          <t>Prix de vente TTC</t>
        </is>
      </c>
      <c r="D13" s="8" t="n"/>
    </row>
    <row r="14">
      <c r="A14" s="6" t="inlineStr">
        <is>
          <t>Taux de TVA (tape 10 pour 10 %, vérifie ton taux avec ton comptable)</t>
        </is>
      </c>
      <c r="D14" s="18" t="n"/>
    </row>
    <row r="15">
      <c r="A15" s="6" t="inlineStr">
        <is>
          <t>Prix de vente HT</t>
        </is>
      </c>
      <c r="D15" s="26">
        <f>IF(OR(D13="",D14=""),"",D13/(1+IF(D14&lt;1,D14,D14/100)))</f>
        <v/>
      </c>
    </row>
    <row r="16">
      <c r="A16" s="13" t="inlineStr">
        <is>
          <t>Marge par pizza (prix HT moins coût matière)</t>
        </is>
      </c>
      <c r="D16" s="15">
        <f>IF(OR(D15="",D12=""),"",D15-D12)</f>
        <v/>
      </c>
    </row>
    <row r="17">
      <c r="A17" s="13" t="inlineStr">
        <is>
          <t>Marge en % (marge ÷ prix HT)</t>
        </is>
      </c>
      <c r="D17" s="27">
        <f>IF(OR(D16="",N(D15)=0),"",D16/D15)</f>
        <v/>
      </c>
    </row>
    <row r="18">
      <c r="A18" s="6" t="inlineStr">
        <is>
          <t>Coefficient (prix TTC ÷ coût matière HT)</t>
        </is>
      </c>
      <c r="D18" s="28">
        <f>IF(OR(D13="",D12="",N(D12)=0),"",D13/D12)</f>
        <v/>
      </c>
    </row>
    <row r="19">
      <c r="A19" s="13" t="inlineStr">
        <is>
          <t>Food cost (coût matière ÷ prix HT)</t>
        </is>
      </c>
      <c r="D19" s="27">
        <f>IF(OR(D15="",D12="",N(D15)=0),"",D12/D15)</f>
        <v/>
      </c>
    </row>
    <row r="20" ht="30" customHeight="1">
      <c r="A20" s="29">
        <f>IF(NOT(OR(B4&lt;&gt;"",COUNT(B7:C11)&gt;0)),"",IF(D5="","Attention : pas de coût de pâton. Remplis l’onglet « Ma pâte », sinon le coût matière ne compte que la garniture.",IF(COUNTIFS(B7:B11,"&gt;0",C7:C11,"")&gt;0,"Attention : une garniture pesée n’a pas de prix, le coût matière est sous-estimé.","")))</f>
        <v/>
      </c>
    </row>
    <row r="22">
      <c r="A22" s="24" t="inlineStr">
        <is>
          <t>Pizza 2 : nom</t>
        </is>
      </c>
      <c r="B22" s="11" t="n"/>
      <c r="C22" s="25" t="n"/>
      <c r="D22" s="25" t="n"/>
    </row>
    <row r="23">
      <c r="A23" s="6" t="inlineStr">
        <is>
          <t>Coût du pâton (repris de « Ma pâte »)</t>
        </is>
      </c>
      <c r="D23" s="10">
        <f>IF(OR(B22&lt;&gt;"",COUNT(B25:C29)&gt;0),'Ma pâte'!$B$20,"")</f>
        <v/>
      </c>
    </row>
    <row r="24">
      <c r="A24" s="5" t="inlineStr">
        <is>
          <t>Garniture</t>
        </is>
      </c>
      <c r="B24" s="5" t="inlineStr">
        <is>
          <t>Quantité (g)</t>
        </is>
      </c>
      <c r="C24" s="5" t="inlineStr">
        <is>
          <t>Prix d'achat HT au kg</t>
        </is>
      </c>
      <c r="D24" s="5" t="inlineStr">
        <is>
          <t>Coût</t>
        </is>
      </c>
    </row>
    <row r="25">
      <c r="A25" s="11" t="n"/>
      <c r="B25" s="7" t="n"/>
      <c r="C25" s="8" t="n"/>
      <c r="D25" s="10">
        <f>IF(OR(B25="",C25=""),"",B25/1000*C25)</f>
        <v/>
      </c>
    </row>
    <row r="26">
      <c r="A26" s="11" t="n"/>
      <c r="B26" s="7" t="n"/>
      <c r="C26" s="8" t="n"/>
      <c r="D26" s="10">
        <f>IF(OR(B26="",C26=""),"",B26/1000*C26)</f>
        <v/>
      </c>
    </row>
    <row r="27">
      <c r="A27" s="11" t="n"/>
      <c r="B27" s="7" t="n"/>
      <c r="C27" s="8" t="n"/>
      <c r="D27" s="10">
        <f>IF(OR(B27="",C27=""),"",B27/1000*C27)</f>
        <v/>
      </c>
    </row>
    <row r="28">
      <c r="A28" s="11" t="n"/>
      <c r="B28" s="7" t="n"/>
      <c r="C28" s="8" t="n"/>
      <c r="D28" s="10">
        <f>IF(OR(B28="",C28=""),"",B28/1000*C28)</f>
        <v/>
      </c>
    </row>
    <row r="29">
      <c r="A29" s="11" t="n"/>
      <c r="B29" s="7" t="n"/>
      <c r="C29" s="8" t="n"/>
      <c r="D29" s="10">
        <f>IF(OR(B29="",C29=""),"",B29/1000*C29)</f>
        <v/>
      </c>
    </row>
    <row r="30">
      <c r="A30" s="13" t="inlineStr">
        <is>
          <t>Coût matière total</t>
        </is>
      </c>
      <c r="D30" s="15">
        <f>IF(AND(D23="",COUNT(D25:D29)=0),"",N(D23)+SUM(D25:D29))</f>
        <v/>
      </c>
    </row>
    <row r="31">
      <c r="A31" s="6" t="inlineStr">
        <is>
          <t>Prix de vente TTC</t>
        </is>
      </c>
      <c r="D31" s="8" t="n"/>
    </row>
    <row r="32">
      <c r="A32" s="6" t="inlineStr">
        <is>
          <t>Taux de TVA (tape 10 pour 10 %, vérifie ton taux avec ton comptable)</t>
        </is>
      </c>
      <c r="D32" s="18" t="n"/>
    </row>
    <row r="33">
      <c r="A33" s="6" t="inlineStr">
        <is>
          <t>Prix de vente HT</t>
        </is>
      </c>
      <c r="D33" s="26">
        <f>IF(OR(D31="",D32=""),"",D31/(1+IF(D32&lt;1,D32,D32/100)))</f>
        <v/>
      </c>
    </row>
    <row r="34">
      <c r="A34" s="13" t="inlineStr">
        <is>
          <t>Marge par pizza (prix HT moins coût matière)</t>
        </is>
      </c>
      <c r="D34" s="15">
        <f>IF(OR(D33="",D30=""),"",D33-D30)</f>
        <v/>
      </c>
    </row>
    <row r="35">
      <c r="A35" s="13" t="inlineStr">
        <is>
          <t>Marge en % (marge ÷ prix HT)</t>
        </is>
      </c>
      <c r="D35" s="27">
        <f>IF(OR(D34="",N(D33)=0),"",D34/D33)</f>
        <v/>
      </c>
    </row>
    <row r="36">
      <c r="A36" s="6" t="inlineStr">
        <is>
          <t>Coefficient (prix TTC ÷ coût matière HT)</t>
        </is>
      </c>
      <c r="D36" s="28">
        <f>IF(OR(D31="",D30="",N(D30)=0),"",D31/D30)</f>
        <v/>
      </c>
    </row>
    <row r="37">
      <c r="A37" s="13" t="inlineStr">
        <is>
          <t>Food cost (coût matière ÷ prix HT)</t>
        </is>
      </c>
      <c r="D37" s="27">
        <f>IF(OR(D33="",D30="",N(D33)=0),"",D30/D33)</f>
        <v/>
      </c>
    </row>
    <row r="38" ht="30" customHeight="1">
      <c r="A38" s="29">
        <f>IF(NOT(OR(B22&lt;&gt;"",COUNT(B25:C29)&gt;0)),"",IF(D23="","Attention : pas de coût de pâton. Remplis l’onglet « Ma pâte », sinon le coût matière ne compte que la garniture.",IF(COUNTIFS(B25:B29,"&gt;0",C25:C29,"")&gt;0,"Attention : une garniture pesée n’a pas de prix, le coût matière est sous-estimé.","")))</f>
        <v/>
      </c>
    </row>
    <row r="40">
      <c r="A40" s="24" t="inlineStr">
        <is>
          <t>Pizza 3 : nom</t>
        </is>
      </c>
      <c r="B40" s="11" t="n"/>
      <c r="C40" s="25" t="n"/>
      <c r="D40" s="25" t="n"/>
    </row>
    <row r="41">
      <c r="A41" s="6" t="inlineStr">
        <is>
          <t>Coût du pâton (repris de « Ma pâte »)</t>
        </is>
      </c>
      <c r="D41" s="10">
        <f>IF(OR(B40&lt;&gt;"",COUNT(B43:C47)&gt;0),'Ma pâte'!$B$20,"")</f>
        <v/>
      </c>
    </row>
    <row r="42">
      <c r="A42" s="5" t="inlineStr">
        <is>
          <t>Garniture</t>
        </is>
      </c>
      <c r="B42" s="5" t="inlineStr">
        <is>
          <t>Quantité (g)</t>
        </is>
      </c>
      <c r="C42" s="5" t="inlineStr">
        <is>
          <t>Prix d'achat HT au kg</t>
        </is>
      </c>
      <c r="D42" s="5" t="inlineStr">
        <is>
          <t>Coût</t>
        </is>
      </c>
    </row>
    <row r="43">
      <c r="A43" s="11" t="n"/>
      <c r="B43" s="7" t="n"/>
      <c r="C43" s="8" t="n"/>
      <c r="D43" s="10">
        <f>IF(OR(B43="",C43=""),"",B43/1000*C43)</f>
        <v/>
      </c>
    </row>
    <row r="44">
      <c r="A44" s="11" t="n"/>
      <c r="B44" s="7" t="n"/>
      <c r="C44" s="8" t="n"/>
      <c r="D44" s="10">
        <f>IF(OR(B44="",C44=""),"",B44/1000*C44)</f>
        <v/>
      </c>
    </row>
    <row r="45">
      <c r="A45" s="11" t="n"/>
      <c r="B45" s="7" t="n"/>
      <c r="C45" s="8" t="n"/>
      <c r="D45" s="10">
        <f>IF(OR(B45="",C45=""),"",B45/1000*C45)</f>
        <v/>
      </c>
    </row>
    <row r="46">
      <c r="A46" s="11" t="n"/>
      <c r="B46" s="7" t="n"/>
      <c r="C46" s="8" t="n"/>
      <c r="D46" s="10">
        <f>IF(OR(B46="",C46=""),"",B46/1000*C46)</f>
        <v/>
      </c>
    </row>
    <row r="47">
      <c r="A47" s="11" t="n"/>
      <c r="B47" s="7" t="n"/>
      <c r="C47" s="8" t="n"/>
      <c r="D47" s="10">
        <f>IF(OR(B47="",C47=""),"",B47/1000*C47)</f>
        <v/>
      </c>
    </row>
    <row r="48">
      <c r="A48" s="13" t="inlineStr">
        <is>
          <t>Coût matière total</t>
        </is>
      </c>
      <c r="D48" s="15">
        <f>IF(AND(D41="",COUNT(D43:D47)=0),"",N(D41)+SUM(D43:D47))</f>
        <v/>
      </c>
    </row>
    <row r="49">
      <c r="A49" s="6" t="inlineStr">
        <is>
          <t>Prix de vente TTC</t>
        </is>
      </c>
      <c r="D49" s="8" t="n"/>
    </row>
    <row r="50">
      <c r="A50" s="6" t="inlineStr">
        <is>
          <t>Taux de TVA (tape 10 pour 10 %, vérifie ton taux avec ton comptable)</t>
        </is>
      </c>
      <c r="D50" s="18" t="n"/>
    </row>
    <row r="51">
      <c r="A51" s="6" t="inlineStr">
        <is>
          <t>Prix de vente HT</t>
        </is>
      </c>
      <c r="D51" s="26">
        <f>IF(OR(D49="",D50=""),"",D49/(1+IF(D50&lt;1,D50,D50/100)))</f>
        <v/>
      </c>
    </row>
    <row r="52">
      <c r="A52" s="13" t="inlineStr">
        <is>
          <t>Marge par pizza (prix HT moins coût matière)</t>
        </is>
      </c>
      <c r="D52" s="15">
        <f>IF(OR(D51="",D48=""),"",D51-D48)</f>
        <v/>
      </c>
    </row>
    <row r="53">
      <c r="A53" s="13" t="inlineStr">
        <is>
          <t>Marge en % (marge ÷ prix HT)</t>
        </is>
      </c>
      <c r="D53" s="27">
        <f>IF(OR(D52="",N(D51)=0),"",D52/D51)</f>
        <v/>
      </c>
    </row>
    <row r="54">
      <c r="A54" s="6" t="inlineStr">
        <is>
          <t>Coefficient (prix TTC ÷ coût matière HT)</t>
        </is>
      </c>
      <c r="D54" s="28">
        <f>IF(OR(D49="",D48="",N(D48)=0),"",D49/D48)</f>
        <v/>
      </c>
    </row>
    <row r="55">
      <c r="A55" s="13" t="inlineStr">
        <is>
          <t>Food cost (coût matière ÷ prix HT)</t>
        </is>
      </c>
      <c r="D55" s="27">
        <f>IF(OR(D51="",D48="",N(D51)=0),"",D48/D51)</f>
        <v/>
      </c>
    </row>
    <row r="56" ht="30" customHeight="1">
      <c r="A56" s="29">
        <f>IF(NOT(OR(B40&lt;&gt;"",COUNT(B43:C47)&gt;0)),"",IF(D41="","Attention : pas de coût de pâton. Remplis l’onglet « Ma pâte », sinon le coût matière ne compte que la garniture.",IF(COUNTIFS(B43:B47,"&gt;0",C43:C47,"")&gt;0,"Attention : une garniture pesée n’a pas de prix, le coût matière est sous-estimé.","")))</f>
        <v/>
      </c>
    </row>
    <row r="58">
      <c r="A58" s="24" t="inlineStr">
        <is>
          <t>Pizza 4 : nom</t>
        </is>
      </c>
      <c r="B58" s="11" t="n"/>
      <c r="C58" s="25" t="n"/>
      <c r="D58" s="25" t="n"/>
    </row>
    <row r="59">
      <c r="A59" s="6" t="inlineStr">
        <is>
          <t>Coût du pâton (repris de « Ma pâte »)</t>
        </is>
      </c>
      <c r="D59" s="10">
        <f>IF(OR(B58&lt;&gt;"",COUNT(B61:C65)&gt;0),'Ma pâte'!$B$20,"")</f>
        <v/>
      </c>
    </row>
    <row r="60">
      <c r="A60" s="5" t="inlineStr">
        <is>
          <t>Garniture</t>
        </is>
      </c>
      <c r="B60" s="5" t="inlineStr">
        <is>
          <t>Quantité (g)</t>
        </is>
      </c>
      <c r="C60" s="5" t="inlineStr">
        <is>
          <t>Prix d'achat HT au kg</t>
        </is>
      </c>
      <c r="D60" s="5" t="inlineStr">
        <is>
          <t>Coût</t>
        </is>
      </c>
    </row>
    <row r="61">
      <c r="A61" s="11" t="n"/>
      <c r="B61" s="7" t="n"/>
      <c r="C61" s="8" t="n"/>
      <c r="D61" s="10">
        <f>IF(OR(B61="",C61=""),"",B61/1000*C61)</f>
        <v/>
      </c>
    </row>
    <row r="62">
      <c r="A62" s="11" t="n"/>
      <c r="B62" s="7" t="n"/>
      <c r="C62" s="8" t="n"/>
      <c r="D62" s="10">
        <f>IF(OR(B62="",C62=""),"",B62/1000*C62)</f>
        <v/>
      </c>
    </row>
    <row r="63">
      <c r="A63" s="11" t="n"/>
      <c r="B63" s="7" t="n"/>
      <c r="C63" s="8" t="n"/>
      <c r="D63" s="10">
        <f>IF(OR(B63="",C63=""),"",B63/1000*C63)</f>
        <v/>
      </c>
    </row>
    <row r="64">
      <c r="A64" s="11" t="n"/>
      <c r="B64" s="7" t="n"/>
      <c r="C64" s="8" t="n"/>
      <c r="D64" s="10">
        <f>IF(OR(B64="",C64=""),"",B64/1000*C64)</f>
        <v/>
      </c>
    </row>
    <row r="65">
      <c r="A65" s="11" t="n"/>
      <c r="B65" s="7" t="n"/>
      <c r="C65" s="8" t="n"/>
      <c r="D65" s="10">
        <f>IF(OR(B65="",C65=""),"",B65/1000*C65)</f>
        <v/>
      </c>
    </row>
    <row r="66">
      <c r="A66" s="13" t="inlineStr">
        <is>
          <t>Coût matière total</t>
        </is>
      </c>
      <c r="D66" s="15">
        <f>IF(AND(D59="",COUNT(D61:D65)=0),"",N(D59)+SUM(D61:D65))</f>
        <v/>
      </c>
    </row>
    <row r="67">
      <c r="A67" s="6" t="inlineStr">
        <is>
          <t>Prix de vente TTC</t>
        </is>
      </c>
      <c r="D67" s="8" t="n"/>
    </row>
    <row r="68">
      <c r="A68" s="6" t="inlineStr">
        <is>
          <t>Taux de TVA (tape 10 pour 10 %, vérifie ton taux avec ton comptable)</t>
        </is>
      </c>
      <c r="D68" s="18" t="n"/>
    </row>
    <row r="69">
      <c r="A69" s="6" t="inlineStr">
        <is>
          <t>Prix de vente HT</t>
        </is>
      </c>
      <c r="D69" s="26">
        <f>IF(OR(D67="",D68=""),"",D67/(1+IF(D68&lt;1,D68,D68/100)))</f>
        <v/>
      </c>
    </row>
    <row r="70">
      <c r="A70" s="13" t="inlineStr">
        <is>
          <t>Marge par pizza (prix HT moins coût matière)</t>
        </is>
      </c>
      <c r="D70" s="15">
        <f>IF(OR(D69="",D66=""),"",D69-D66)</f>
        <v/>
      </c>
    </row>
    <row r="71">
      <c r="A71" s="13" t="inlineStr">
        <is>
          <t>Marge en % (marge ÷ prix HT)</t>
        </is>
      </c>
      <c r="D71" s="27">
        <f>IF(OR(D70="",N(D69)=0),"",D70/D69)</f>
        <v/>
      </c>
    </row>
    <row r="72">
      <c r="A72" s="6" t="inlineStr">
        <is>
          <t>Coefficient (prix TTC ÷ coût matière HT)</t>
        </is>
      </c>
      <c r="D72" s="28">
        <f>IF(OR(D67="",D66="",N(D66)=0),"",D67/D66)</f>
        <v/>
      </c>
    </row>
    <row r="73">
      <c r="A73" s="13" t="inlineStr">
        <is>
          <t>Food cost (coût matière ÷ prix HT)</t>
        </is>
      </c>
      <c r="D73" s="27">
        <f>IF(OR(D69="",D66="",N(D69)=0),"",D66/D69)</f>
        <v/>
      </c>
    </row>
    <row r="74" ht="30" customHeight="1">
      <c r="A74" s="29">
        <f>IF(NOT(OR(B58&lt;&gt;"",COUNT(B61:C65)&gt;0)),"",IF(D59="","Attention : pas de coût de pâton. Remplis l’onglet « Ma pâte », sinon le coût matière ne compte que la garniture.",IF(COUNTIFS(B61:B65,"&gt;0",C61:C65,"")&gt;0,"Attention : une garniture pesée n’a pas de prix, le coût matière est sous-estimé.","")))</f>
        <v/>
      </c>
    </row>
    <row r="76">
      <c r="A76" s="24" t="inlineStr">
        <is>
          <t>Pizza 5 : nom</t>
        </is>
      </c>
      <c r="B76" s="11" t="n"/>
      <c r="C76" s="25" t="n"/>
      <c r="D76" s="25" t="n"/>
    </row>
    <row r="77">
      <c r="A77" s="6" t="inlineStr">
        <is>
          <t>Coût du pâton (repris de « Ma pâte »)</t>
        </is>
      </c>
      <c r="D77" s="10">
        <f>IF(OR(B76&lt;&gt;"",COUNT(B79:C83)&gt;0),'Ma pâte'!$B$20,"")</f>
        <v/>
      </c>
    </row>
    <row r="78">
      <c r="A78" s="5" t="inlineStr">
        <is>
          <t>Garniture</t>
        </is>
      </c>
      <c r="B78" s="5" t="inlineStr">
        <is>
          <t>Quantité (g)</t>
        </is>
      </c>
      <c r="C78" s="5" t="inlineStr">
        <is>
          <t>Prix d'achat HT au kg</t>
        </is>
      </c>
      <c r="D78" s="5" t="inlineStr">
        <is>
          <t>Coût</t>
        </is>
      </c>
    </row>
    <row r="79">
      <c r="A79" s="11" t="n"/>
      <c r="B79" s="7" t="n"/>
      <c r="C79" s="8" t="n"/>
      <c r="D79" s="10">
        <f>IF(OR(B79="",C79=""),"",B79/1000*C79)</f>
        <v/>
      </c>
    </row>
    <row r="80">
      <c r="A80" s="11" t="n"/>
      <c r="B80" s="7" t="n"/>
      <c r="C80" s="8" t="n"/>
      <c r="D80" s="10">
        <f>IF(OR(B80="",C80=""),"",B80/1000*C80)</f>
        <v/>
      </c>
    </row>
    <row r="81">
      <c r="A81" s="11" t="n"/>
      <c r="B81" s="7" t="n"/>
      <c r="C81" s="8" t="n"/>
      <c r="D81" s="10">
        <f>IF(OR(B81="",C81=""),"",B81/1000*C81)</f>
        <v/>
      </c>
    </row>
    <row r="82">
      <c r="A82" s="11" t="n"/>
      <c r="B82" s="7" t="n"/>
      <c r="C82" s="8" t="n"/>
      <c r="D82" s="10">
        <f>IF(OR(B82="",C82=""),"",B82/1000*C82)</f>
        <v/>
      </c>
    </row>
    <row r="83">
      <c r="A83" s="11" t="n"/>
      <c r="B83" s="7" t="n"/>
      <c r="C83" s="8" t="n"/>
      <c r="D83" s="10">
        <f>IF(OR(B83="",C83=""),"",B83/1000*C83)</f>
        <v/>
      </c>
    </row>
    <row r="84">
      <c r="A84" s="13" t="inlineStr">
        <is>
          <t>Coût matière total</t>
        </is>
      </c>
      <c r="D84" s="15">
        <f>IF(AND(D77="",COUNT(D79:D83)=0),"",N(D77)+SUM(D79:D83))</f>
        <v/>
      </c>
    </row>
    <row r="85">
      <c r="A85" s="6" t="inlineStr">
        <is>
          <t>Prix de vente TTC</t>
        </is>
      </c>
      <c r="D85" s="8" t="n"/>
    </row>
    <row r="86">
      <c r="A86" s="6" t="inlineStr">
        <is>
          <t>Taux de TVA (tape 10 pour 10 %, vérifie ton taux avec ton comptable)</t>
        </is>
      </c>
      <c r="D86" s="18" t="n"/>
    </row>
    <row r="87">
      <c r="A87" s="6" t="inlineStr">
        <is>
          <t>Prix de vente HT</t>
        </is>
      </c>
      <c r="D87" s="26">
        <f>IF(OR(D85="",D86=""),"",D85/(1+IF(D86&lt;1,D86,D86/100)))</f>
        <v/>
      </c>
    </row>
    <row r="88">
      <c r="A88" s="13" t="inlineStr">
        <is>
          <t>Marge par pizza (prix HT moins coût matière)</t>
        </is>
      </c>
      <c r="D88" s="15">
        <f>IF(OR(D87="",D84=""),"",D87-D84)</f>
        <v/>
      </c>
    </row>
    <row r="89">
      <c r="A89" s="13" t="inlineStr">
        <is>
          <t>Marge en % (marge ÷ prix HT)</t>
        </is>
      </c>
      <c r="D89" s="27">
        <f>IF(OR(D88="",N(D87)=0),"",D88/D87)</f>
        <v/>
      </c>
    </row>
    <row r="90">
      <c r="A90" s="6" t="inlineStr">
        <is>
          <t>Coefficient (prix TTC ÷ coût matière HT)</t>
        </is>
      </c>
      <c r="D90" s="28">
        <f>IF(OR(D85="",D84="",N(D84)=0),"",D85/D84)</f>
        <v/>
      </c>
    </row>
    <row r="91">
      <c r="A91" s="13" t="inlineStr">
        <is>
          <t>Food cost (coût matière ÷ prix HT)</t>
        </is>
      </c>
      <c r="D91" s="27">
        <f>IF(OR(D87="",D84="",N(D87)=0),"",D84/D87)</f>
        <v/>
      </c>
    </row>
    <row r="92" ht="30" customHeight="1">
      <c r="A92" s="29">
        <f>IF(NOT(OR(B76&lt;&gt;"",COUNT(B79:C83)&gt;0)),"",IF(D77="","Attention : pas de coût de pâton. Remplis l’onglet « Ma pâte », sinon le coût matière ne compte que la garniture.",IF(COUNTIFS(B79:B83,"&gt;0",C79:C83,"")&gt;0,"Attention : une garniture pesée n’a pas de prix, le coût matière est sous-estimé.","")))</f>
        <v/>
      </c>
    </row>
    <row r="94">
      <c r="A94" s="24" t="inlineStr">
        <is>
          <t>Pizza 6 : nom</t>
        </is>
      </c>
      <c r="B94" s="11" t="n"/>
      <c r="C94" s="25" t="n"/>
      <c r="D94" s="25" t="n"/>
    </row>
    <row r="95">
      <c r="A95" s="6" t="inlineStr">
        <is>
          <t>Coût du pâton (repris de « Ma pâte »)</t>
        </is>
      </c>
      <c r="D95" s="10">
        <f>IF(OR(B94&lt;&gt;"",COUNT(B97:C101)&gt;0),'Ma pâte'!$B$20,"")</f>
        <v/>
      </c>
    </row>
    <row r="96">
      <c r="A96" s="5" t="inlineStr">
        <is>
          <t>Garniture</t>
        </is>
      </c>
      <c r="B96" s="5" t="inlineStr">
        <is>
          <t>Quantité (g)</t>
        </is>
      </c>
      <c r="C96" s="5" t="inlineStr">
        <is>
          <t>Prix d'achat HT au kg</t>
        </is>
      </c>
      <c r="D96" s="5" t="inlineStr">
        <is>
          <t>Coût</t>
        </is>
      </c>
    </row>
    <row r="97">
      <c r="A97" s="11" t="n"/>
      <c r="B97" s="7" t="n"/>
      <c r="C97" s="8" t="n"/>
      <c r="D97" s="10">
        <f>IF(OR(B97="",C97=""),"",B97/1000*C97)</f>
        <v/>
      </c>
    </row>
    <row r="98">
      <c r="A98" s="11" t="n"/>
      <c r="B98" s="7" t="n"/>
      <c r="C98" s="8" t="n"/>
      <c r="D98" s="10">
        <f>IF(OR(B98="",C98=""),"",B98/1000*C98)</f>
        <v/>
      </c>
    </row>
    <row r="99">
      <c r="A99" s="11" t="n"/>
      <c r="B99" s="7" t="n"/>
      <c r="C99" s="8" t="n"/>
      <c r="D99" s="10">
        <f>IF(OR(B99="",C99=""),"",B99/1000*C99)</f>
        <v/>
      </c>
    </row>
    <row r="100">
      <c r="A100" s="11" t="n"/>
      <c r="B100" s="7" t="n"/>
      <c r="C100" s="8" t="n"/>
      <c r="D100" s="10">
        <f>IF(OR(B100="",C100=""),"",B100/1000*C100)</f>
        <v/>
      </c>
    </row>
    <row r="101">
      <c r="A101" s="11" t="n"/>
      <c r="B101" s="7" t="n"/>
      <c r="C101" s="8" t="n"/>
      <c r="D101" s="10">
        <f>IF(OR(B101="",C101=""),"",B101/1000*C101)</f>
        <v/>
      </c>
    </row>
    <row r="102">
      <c r="A102" s="13" t="inlineStr">
        <is>
          <t>Coût matière total</t>
        </is>
      </c>
      <c r="D102" s="15">
        <f>IF(AND(D95="",COUNT(D97:D101)=0),"",N(D95)+SUM(D97:D101))</f>
        <v/>
      </c>
    </row>
    <row r="103">
      <c r="A103" s="6" t="inlineStr">
        <is>
          <t>Prix de vente TTC</t>
        </is>
      </c>
      <c r="D103" s="8" t="n"/>
    </row>
    <row r="104">
      <c r="A104" s="6" t="inlineStr">
        <is>
          <t>Taux de TVA (tape 10 pour 10 %, vérifie ton taux avec ton comptable)</t>
        </is>
      </c>
      <c r="D104" s="18" t="n"/>
    </row>
    <row r="105">
      <c r="A105" s="6" t="inlineStr">
        <is>
          <t>Prix de vente HT</t>
        </is>
      </c>
      <c r="D105" s="26">
        <f>IF(OR(D103="",D104=""),"",D103/(1+IF(D104&lt;1,D104,D104/100)))</f>
        <v/>
      </c>
    </row>
    <row r="106">
      <c r="A106" s="13" t="inlineStr">
        <is>
          <t>Marge par pizza (prix HT moins coût matière)</t>
        </is>
      </c>
      <c r="D106" s="15">
        <f>IF(OR(D105="",D102=""),"",D105-D102)</f>
        <v/>
      </c>
    </row>
    <row r="107">
      <c r="A107" s="13" t="inlineStr">
        <is>
          <t>Marge en % (marge ÷ prix HT)</t>
        </is>
      </c>
      <c r="D107" s="27">
        <f>IF(OR(D106="",N(D105)=0),"",D106/D105)</f>
        <v/>
      </c>
    </row>
    <row r="108">
      <c r="A108" s="6" t="inlineStr">
        <is>
          <t>Coefficient (prix TTC ÷ coût matière HT)</t>
        </is>
      </c>
      <c r="D108" s="28">
        <f>IF(OR(D103="",D102="",N(D102)=0),"",D103/D102)</f>
        <v/>
      </c>
    </row>
    <row r="109">
      <c r="A109" s="13" t="inlineStr">
        <is>
          <t>Food cost (coût matière ÷ prix HT)</t>
        </is>
      </c>
      <c r="D109" s="27">
        <f>IF(OR(D105="",D102="",N(D105)=0),"",D102/D105)</f>
        <v/>
      </c>
    </row>
    <row r="110" ht="30" customHeight="1">
      <c r="A110" s="29">
        <f>IF(NOT(OR(B94&lt;&gt;"",COUNT(B97:C101)&gt;0)),"",IF(D95="","Attention : pas de coût de pâton. Remplis l’onglet « Ma pâte », sinon le coût matière ne compte que la garniture.",IF(COUNTIFS(B97:B101,"&gt;0",C97:C101,"")&gt;0,"Attention : une garniture pesée n’a pas de prix, le coût matière est sous-estimé.","")))</f>
        <v/>
      </c>
    </row>
    <row r="112">
      <c r="A112" s="24" t="inlineStr">
        <is>
          <t>Pizza 7 : nom</t>
        </is>
      </c>
      <c r="B112" s="11" t="n"/>
      <c r="C112" s="25" t="n"/>
      <c r="D112" s="25" t="n"/>
    </row>
    <row r="113">
      <c r="A113" s="6" t="inlineStr">
        <is>
          <t>Coût du pâton (repris de « Ma pâte »)</t>
        </is>
      </c>
      <c r="D113" s="10">
        <f>IF(OR(B112&lt;&gt;"",COUNT(B115:C119)&gt;0),'Ma pâte'!$B$20,"")</f>
        <v/>
      </c>
    </row>
    <row r="114">
      <c r="A114" s="5" t="inlineStr">
        <is>
          <t>Garniture</t>
        </is>
      </c>
      <c r="B114" s="5" t="inlineStr">
        <is>
          <t>Quantité (g)</t>
        </is>
      </c>
      <c r="C114" s="5" t="inlineStr">
        <is>
          <t>Prix d'achat HT au kg</t>
        </is>
      </c>
      <c r="D114" s="5" t="inlineStr">
        <is>
          <t>Coût</t>
        </is>
      </c>
    </row>
    <row r="115">
      <c r="A115" s="11" t="n"/>
      <c r="B115" s="7" t="n"/>
      <c r="C115" s="8" t="n"/>
      <c r="D115" s="10">
        <f>IF(OR(B115="",C115=""),"",B115/1000*C115)</f>
        <v/>
      </c>
    </row>
    <row r="116">
      <c r="A116" s="11" t="n"/>
      <c r="B116" s="7" t="n"/>
      <c r="C116" s="8" t="n"/>
      <c r="D116" s="10">
        <f>IF(OR(B116="",C116=""),"",B116/1000*C116)</f>
        <v/>
      </c>
    </row>
    <row r="117">
      <c r="A117" s="11" t="n"/>
      <c r="B117" s="7" t="n"/>
      <c r="C117" s="8" t="n"/>
      <c r="D117" s="10">
        <f>IF(OR(B117="",C117=""),"",B117/1000*C117)</f>
        <v/>
      </c>
    </row>
    <row r="118">
      <c r="A118" s="11" t="n"/>
      <c r="B118" s="7" t="n"/>
      <c r="C118" s="8" t="n"/>
      <c r="D118" s="10">
        <f>IF(OR(B118="",C118=""),"",B118/1000*C118)</f>
        <v/>
      </c>
    </row>
    <row r="119">
      <c r="A119" s="11" t="n"/>
      <c r="B119" s="7" t="n"/>
      <c r="C119" s="8" t="n"/>
      <c r="D119" s="10">
        <f>IF(OR(B119="",C119=""),"",B119/1000*C119)</f>
        <v/>
      </c>
    </row>
    <row r="120">
      <c r="A120" s="13" t="inlineStr">
        <is>
          <t>Coût matière total</t>
        </is>
      </c>
      <c r="D120" s="15">
        <f>IF(AND(D113="",COUNT(D115:D119)=0),"",N(D113)+SUM(D115:D119))</f>
        <v/>
      </c>
    </row>
    <row r="121">
      <c r="A121" s="6" t="inlineStr">
        <is>
          <t>Prix de vente TTC</t>
        </is>
      </c>
      <c r="D121" s="8" t="n"/>
    </row>
    <row r="122">
      <c r="A122" s="6" t="inlineStr">
        <is>
          <t>Taux de TVA (tape 10 pour 10 %, vérifie ton taux avec ton comptable)</t>
        </is>
      </c>
      <c r="D122" s="18" t="n"/>
    </row>
    <row r="123">
      <c r="A123" s="6" t="inlineStr">
        <is>
          <t>Prix de vente HT</t>
        </is>
      </c>
      <c r="D123" s="26">
        <f>IF(OR(D121="",D122=""),"",D121/(1+IF(D122&lt;1,D122,D122/100)))</f>
        <v/>
      </c>
    </row>
    <row r="124">
      <c r="A124" s="13" t="inlineStr">
        <is>
          <t>Marge par pizza (prix HT moins coût matière)</t>
        </is>
      </c>
      <c r="D124" s="15">
        <f>IF(OR(D123="",D120=""),"",D123-D120)</f>
        <v/>
      </c>
    </row>
    <row r="125">
      <c r="A125" s="13" t="inlineStr">
        <is>
          <t>Marge en % (marge ÷ prix HT)</t>
        </is>
      </c>
      <c r="D125" s="27">
        <f>IF(OR(D124="",N(D123)=0),"",D124/D123)</f>
        <v/>
      </c>
    </row>
    <row r="126">
      <c r="A126" s="6" t="inlineStr">
        <is>
          <t>Coefficient (prix TTC ÷ coût matière HT)</t>
        </is>
      </c>
      <c r="D126" s="28">
        <f>IF(OR(D121="",D120="",N(D120)=0),"",D121/D120)</f>
        <v/>
      </c>
    </row>
    <row r="127">
      <c r="A127" s="13" t="inlineStr">
        <is>
          <t>Food cost (coût matière ÷ prix HT)</t>
        </is>
      </c>
      <c r="D127" s="27">
        <f>IF(OR(D123="",D120="",N(D123)=0),"",D120/D123)</f>
        <v/>
      </c>
    </row>
    <row r="128" ht="30" customHeight="1">
      <c r="A128" s="29">
        <f>IF(NOT(OR(B112&lt;&gt;"",COUNT(B115:C119)&gt;0)),"",IF(D113="","Attention : pas de coût de pâton. Remplis l’onglet « Ma pâte », sinon le coût matière ne compte que la garniture.",IF(COUNTIFS(B115:B119,"&gt;0",C115:C119,"")&gt;0,"Attention : une garniture pesée n’a pas de prix, le coût matière est sous-estimé.","")))</f>
        <v/>
      </c>
    </row>
    <row r="130">
      <c r="A130" s="24" t="inlineStr">
        <is>
          <t>Pizza 8 : nom</t>
        </is>
      </c>
      <c r="B130" s="11" t="n"/>
      <c r="C130" s="25" t="n"/>
      <c r="D130" s="25" t="n"/>
    </row>
    <row r="131">
      <c r="A131" s="6" t="inlineStr">
        <is>
          <t>Coût du pâton (repris de « Ma pâte »)</t>
        </is>
      </c>
      <c r="D131" s="10">
        <f>IF(OR(B130&lt;&gt;"",COUNT(B133:C137)&gt;0),'Ma pâte'!$B$20,"")</f>
        <v/>
      </c>
    </row>
    <row r="132">
      <c r="A132" s="5" t="inlineStr">
        <is>
          <t>Garniture</t>
        </is>
      </c>
      <c r="B132" s="5" t="inlineStr">
        <is>
          <t>Quantité (g)</t>
        </is>
      </c>
      <c r="C132" s="5" t="inlineStr">
        <is>
          <t>Prix d'achat HT au kg</t>
        </is>
      </c>
      <c r="D132" s="5" t="inlineStr">
        <is>
          <t>Coût</t>
        </is>
      </c>
    </row>
    <row r="133">
      <c r="A133" s="11" t="n"/>
      <c r="B133" s="7" t="n"/>
      <c r="C133" s="8" t="n"/>
      <c r="D133" s="10">
        <f>IF(OR(B133="",C133=""),"",B133/1000*C133)</f>
        <v/>
      </c>
    </row>
    <row r="134">
      <c r="A134" s="11" t="n"/>
      <c r="B134" s="7" t="n"/>
      <c r="C134" s="8" t="n"/>
      <c r="D134" s="10">
        <f>IF(OR(B134="",C134=""),"",B134/1000*C134)</f>
        <v/>
      </c>
    </row>
    <row r="135">
      <c r="A135" s="11" t="n"/>
      <c r="B135" s="7" t="n"/>
      <c r="C135" s="8" t="n"/>
      <c r="D135" s="10">
        <f>IF(OR(B135="",C135=""),"",B135/1000*C135)</f>
        <v/>
      </c>
    </row>
    <row r="136">
      <c r="A136" s="11" t="n"/>
      <c r="B136" s="7" t="n"/>
      <c r="C136" s="8" t="n"/>
      <c r="D136" s="10">
        <f>IF(OR(B136="",C136=""),"",B136/1000*C136)</f>
        <v/>
      </c>
    </row>
    <row r="137">
      <c r="A137" s="11" t="n"/>
      <c r="B137" s="7" t="n"/>
      <c r="C137" s="8" t="n"/>
      <c r="D137" s="10">
        <f>IF(OR(B137="",C137=""),"",B137/1000*C137)</f>
        <v/>
      </c>
    </row>
    <row r="138">
      <c r="A138" s="13" t="inlineStr">
        <is>
          <t>Coût matière total</t>
        </is>
      </c>
      <c r="D138" s="15">
        <f>IF(AND(D131="",COUNT(D133:D137)=0),"",N(D131)+SUM(D133:D137))</f>
        <v/>
      </c>
    </row>
    <row r="139">
      <c r="A139" s="6" t="inlineStr">
        <is>
          <t>Prix de vente TTC</t>
        </is>
      </c>
      <c r="D139" s="8" t="n"/>
    </row>
    <row r="140">
      <c r="A140" s="6" t="inlineStr">
        <is>
          <t>Taux de TVA (tape 10 pour 10 %, vérifie ton taux avec ton comptable)</t>
        </is>
      </c>
      <c r="D140" s="18" t="n"/>
    </row>
    <row r="141">
      <c r="A141" s="6" t="inlineStr">
        <is>
          <t>Prix de vente HT</t>
        </is>
      </c>
      <c r="D141" s="26">
        <f>IF(OR(D139="",D140=""),"",D139/(1+IF(D140&lt;1,D140,D140/100)))</f>
        <v/>
      </c>
    </row>
    <row r="142">
      <c r="A142" s="13" t="inlineStr">
        <is>
          <t>Marge par pizza (prix HT moins coût matière)</t>
        </is>
      </c>
      <c r="D142" s="15">
        <f>IF(OR(D141="",D138=""),"",D141-D138)</f>
        <v/>
      </c>
    </row>
    <row r="143">
      <c r="A143" s="13" t="inlineStr">
        <is>
          <t>Marge en % (marge ÷ prix HT)</t>
        </is>
      </c>
      <c r="D143" s="27">
        <f>IF(OR(D142="",N(D141)=0),"",D142/D141)</f>
        <v/>
      </c>
    </row>
    <row r="144">
      <c r="A144" s="6" t="inlineStr">
        <is>
          <t>Coefficient (prix TTC ÷ coût matière HT)</t>
        </is>
      </c>
      <c r="D144" s="28">
        <f>IF(OR(D139="",D138="",N(D138)=0),"",D139/D138)</f>
        <v/>
      </c>
    </row>
    <row r="145">
      <c r="A145" s="13" t="inlineStr">
        <is>
          <t>Food cost (coût matière ÷ prix HT)</t>
        </is>
      </c>
      <c r="D145" s="27">
        <f>IF(OR(D141="",D138="",N(D141)=0),"",D138/D141)</f>
        <v/>
      </c>
    </row>
    <row r="146" ht="30" customHeight="1">
      <c r="A146" s="29">
        <f>IF(NOT(OR(B130&lt;&gt;"",COUNT(B133:C137)&gt;0)),"",IF(D131="","Attention : pas de coût de pâton. Remplis l’onglet « Ma pâte », sinon le coût matière ne compte que la garniture.",IF(COUNTIFS(B133:B137,"&gt;0",C133:C137,"")&gt;0,"Attention : une garniture pesée n’a pas de prix, le coût matière est sous-estimé.","")))</f>
        <v/>
      </c>
    </row>
    <row r="148">
      <c r="A148" s="24" t="inlineStr">
        <is>
          <t>Pizza 9 : nom</t>
        </is>
      </c>
      <c r="B148" s="11" t="n"/>
      <c r="C148" s="25" t="n"/>
      <c r="D148" s="25" t="n"/>
    </row>
    <row r="149">
      <c r="A149" s="6" t="inlineStr">
        <is>
          <t>Coût du pâton (repris de « Ma pâte »)</t>
        </is>
      </c>
      <c r="D149" s="10">
        <f>IF(OR(B148&lt;&gt;"",COUNT(B151:C155)&gt;0),'Ma pâte'!$B$20,"")</f>
        <v/>
      </c>
    </row>
    <row r="150">
      <c r="A150" s="5" t="inlineStr">
        <is>
          <t>Garniture</t>
        </is>
      </c>
      <c r="B150" s="5" t="inlineStr">
        <is>
          <t>Quantité (g)</t>
        </is>
      </c>
      <c r="C150" s="5" t="inlineStr">
        <is>
          <t>Prix d'achat HT au kg</t>
        </is>
      </c>
      <c r="D150" s="5" t="inlineStr">
        <is>
          <t>Coût</t>
        </is>
      </c>
    </row>
    <row r="151">
      <c r="A151" s="11" t="n"/>
      <c r="B151" s="7" t="n"/>
      <c r="C151" s="8" t="n"/>
      <c r="D151" s="10">
        <f>IF(OR(B151="",C151=""),"",B151/1000*C151)</f>
        <v/>
      </c>
    </row>
    <row r="152">
      <c r="A152" s="11" t="n"/>
      <c r="B152" s="7" t="n"/>
      <c r="C152" s="8" t="n"/>
      <c r="D152" s="10">
        <f>IF(OR(B152="",C152=""),"",B152/1000*C152)</f>
        <v/>
      </c>
    </row>
    <row r="153">
      <c r="A153" s="11" t="n"/>
      <c r="B153" s="7" t="n"/>
      <c r="C153" s="8" t="n"/>
      <c r="D153" s="10">
        <f>IF(OR(B153="",C153=""),"",B153/1000*C153)</f>
        <v/>
      </c>
    </row>
    <row r="154">
      <c r="A154" s="11" t="n"/>
      <c r="B154" s="7" t="n"/>
      <c r="C154" s="8" t="n"/>
      <c r="D154" s="10">
        <f>IF(OR(B154="",C154=""),"",B154/1000*C154)</f>
        <v/>
      </c>
    </row>
    <row r="155">
      <c r="A155" s="11" t="n"/>
      <c r="B155" s="7" t="n"/>
      <c r="C155" s="8" t="n"/>
      <c r="D155" s="10">
        <f>IF(OR(B155="",C155=""),"",B155/1000*C155)</f>
        <v/>
      </c>
    </row>
    <row r="156">
      <c r="A156" s="13" t="inlineStr">
        <is>
          <t>Coût matière total</t>
        </is>
      </c>
      <c r="D156" s="15">
        <f>IF(AND(D149="",COUNT(D151:D155)=0),"",N(D149)+SUM(D151:D155))</f>
        <v/>
      </c>
    </row>
    <row r="157">
      <c r="A157" s="6" t="inlineStr">
        <is>
          <t>Prix de vente TTC</t>
        </is>
      </c>
      <c r="D157" s="8" t="n"/>
    </row>
    <row r="158">
      <c r="A158" s="6" t="inlineStr">
        <is>
          <t>Taux de TVA (tape 10 pour 10 %, vérifie ton taux avec ton comptable)</t>
        </is>
      </c>
      <c r="D158" s="18" t="n"/>
    </row>
    <row r="159">
      <c r="A159" s="6" t="inlineStr">
        <is>
          <t>Prix de vente HT</t>
        </is>
      </c>
      <c r="D159" s="26">
        <f>IF(OR(D157="",D158=""),"",D157/(1+IF(D158&lt;1,D158,D158/100)))</f>
        <v/>
      </c>
    </row>
    <row r="160">
      <c r="A160" s="13" t="inlineStr">
        <is>
          <t>Marge par pizza (prix HT moins coût matière)</t>
        </is>
      </c>
      <c r="D160" s="15">
        <f>IF(OR(D159="",D156=""),"",D159-D156)</f>
        <v/>
      </c>
    </row>
    <row r="161">
      <c r="A161" s="13" t="inlineStr">
        <is>
          <t>Marge en % (marge ÷ prix HT)</t>
        </is>
      </c>
      <c r="D161" s="27">
        <f>IF(OR(D160="",N(D159)=0),"",D160/D159)</f>
        <v/>
      </c>
    </row>
    <row r="162">
      <c r="A162" s="6" t="inlineStr">
        <is>
          <t>Coefficient (prix TTC ÷ coût matière HT)</t>
        </is>
      </c>
      <c r="D162" s="28">
        <f>IF(OR(D157="",D156="",N(D156)=0),"",D157/D156)</f>
        <v/>
      </c>
    </row>
    <row r="163">
      <c r="A163" s="13" t="inlineStr">
        <is>
          <t>Food cost (coût matière ÷ prix HT)</t>
        </is>
      </c>
      <c r="D163" s="27">
        <f>IF(OR(D159="",D156="",N(D159)=0),"",D156/D159)</f>
        <v/>
      </c>
    </row>
    <row r="164" ht="30" customHeight="1">
      <c r="A164" s="29">
        <f>IF(NOT(OR(B148&lt;&gt;"",COUNT(B151:C155)&gt;0)),"",IF(D149="","Attention : pas de coût de pâton. Remplis l’onglet « Ma pâte », sinon le coût matière ne compte que la garniture.",IF(COUNTIFS(B151:B155,"&gt;0",C151:C155,"")&gt;0,"Attention : une garniture pesée n’a pas de prix, le coût matière est sous-estimé.","")))</f>
        <v/>
      </c>
    </row>
    <row r="166">
      <c r="A166" s="24" t="inlineStr">
        <is>
          <t>Pizza 10 : nom</t>
        </is>
      </c>
      <c r="B166" s="11" t="n"/>
      <c r="C166" s="25" t="n"/>
      <c r="D166" s="25" t="n"/>
    </row>
    <row r="167">
      <c r="A167" s="6" t="inlineStr">
        <is>
          <t>Coût du pâton (repris de « Ma pâte »)</t>
        </is>
      </c>
      <c r="D167" s="10">
        <f>IF(OR(B166&lt;&gt;"",COUNT(B169:C173)&gt;0),'Ma pâte'!$B$20,"")</f>
        <v/>
      </c>
    </row>
    <row r="168">
      <c r="A168" s="5" t="inlineStr">
        <is>
          <t>Garniture</t>
        </is>
      </c>
      <c r="B168" s="5" t="inlineStr">
        <is>
          <t>Quantité (g)</t>
        </is>
      </c>
      <c r="C168" s="5" t="inlineStr">
        <is>
          <t>Prix d'achat HT au kg</t>
        </is>
      </c>
      <c r="D168" s="5" t="inlineStr">
        <is>
          <t>Coût</t>
        </is>
      </c>
    </row>
    <row r="169">
      <c r="A169" s="11" t="n"/>
      <c r="B169" s="7" t="n"/>
      <c r="C169" s="8" t="n"/>
      <c r="D169" s="10">
        <f>IF(OR(B169="",C169=""),"",B169/1000*C169)</f>
        <v/>
      </c>
    </row>
    <row r="170">
      <c r="A170" s="11" t="n"/>
      <c r="B170" s="7" t="n"/>
      <c r="C170" s="8" t="n"/>
      <c r="D170" s="10">
        <f>IF(OR(B170="",C170=""),"",B170/1000*C170)</f>
        <v/>
      </c>
    </row>
    <row r="171">
      <c r="A171" s="11" t="n"/>
      <c r="B171" s="7" t="n"/>
      <c r="C171" s="8" t="n"/>
      <c r="D171" s="10">
        <f>IF(OR(B171="",C171=""),"",B171/1000*C171)</f>
        <v/>
      </c>
    </row>
    <row r="172">
      <c r="A172" s="11" t="n"/>
      <c r="B172" s="7" t="n"/>
      <c r="C172" s="8" t="n"/>
      <c r="D172" s="10">
        <f>IF(OR(B172="",C172=""),"",B172/1000*C172)</f>
        <v/>
      </c>
    </row>
    <row r="173">
      <c r="A173" s="11" t="n"/>
      <c r="B173" s="7" t="n"/>
      <c r="C173" s="8" t="n"/>
      <c r="D173" s="10">
        <f>IF(OR(B173="",C173=""),"",B173/1000*C173)</f>
        <v/>
      </c>
    </row>
    <row r="174">
      <c r="A174" s="13" t="inlineStr">
        <is>
          <t>Coût matière total</t>
        </is>
      </c>
      <c r="D174" s="15">
        <f>IF(AND(D167="",COUNT(D169:D173)=0),"",N(D167)+SUM(D169:D173))</f>
        <v/>
      </c>
    </row>
    <row r="175">
      <c r="A175" s="6" t="inlineStr">
        <is>
          <t>Prix de vente TTC</t>
        </is>
      </c>
      <c r="D175" s="8" t="n"/>
    </row>
    <row r="176">
      <c r="A176" s="6" t="inlineStr">
        <is>
          <t>Taux de TVA (tape 10 pour 10 %, vérifie ton taux avec ton comptable)</t>
        </is>
      </c>
      <c r="D176" s="18" t="n"/>
    </row>
    <row r="177">
      <c r="A177" s="6" t="inlineStr">
        <is>
          <t>Prix de vente HT</t>
        </is>
      </c>
      <c r="D177" s="26">
        <f>IF(OR(D175="",D176=""),"",D175/(1+IF(D176&lt;1,D176,D176/100)))</f>
        <v/>
      </c>
    </row>
    <row r="178">
      <c r="A178" s="13" t="inlineStr">
        <is>
          <t>Marge par pizza (prix HT moins coût matière)</t>
        </is>
      </c>
      <c r="D178" s="15">
        <f>IF(OR(D177="",D174=""),"",D177-D174)</f>
        <v/>
      </c>
    </row>
    <row r="179">
      <c r="A179" s="13" t="inlineStr">
        <is>
          <t>Marge en % (marge ÷ prix HT)</t>
        </is>
      </c>
      <c r="D179" s="27">
        <f>IF(OR(D178="",N(D177)=0),"",D178/D177)</f>
        <v/>
      </c>
    </row>
    <row r="180">
      <c r="A180" s="6" t="inlineStr">
        <is>
          <t>Coefficient (prix TTC ÷ coût matière HT)</t>
        </is>
      </c>
      <c r="D180" s="28">
        <f>IF(OR(D175="",D174="",N(D174)=0),"",D175/D174)</f>
        <v/>
      </c>
    </row>
    <row r="181">
      <c r="A181" s="13" t="inlineStr">
        <is>
          <t>Food cost (coût matière ÷ prix HT)</t>
        </is>
      </c>
      <c r="D181" s="27">
        <f>IF(OR(D177="",D174="",N(D177)=0),"",D174/D177)</f>
        <v/>
      </c>
    </row>
    <row r="182" ht="30" customHeight="1">
      <c r="A182" s="29">
        <f>IF(NOT(OR(B166&lt;&gt;"",COUNT(B169:C173)&gt;0)),"",IF(D167="","Attention : pas de coût de pâton. Remplis l’onglet « Ma pâte », sinon le coût matière ne compte que la garniture.",IF(COUNTIFS(B169:B173,"&gt;0",C169:C173,"")&gt;0,"Attention : une garniture pesée n’a pas de prix, le coût matière est sous-estimé.","")))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20">
    <mergeCell ref="A20:D20"/>
    <mergeCell ref="A38:D38"/>
    <mergeCell ref="B148:D148"/>
    <mergeCell ref="B166:D166"/>
    <mergeCell ref="B112:D112"/>
    <mergeCell ref="A92:D92"/>
    <mergeCell ref="B40:D40"/>
    <mergeCell ref="A182:D182"/>
    <mergeCell ref="A110:D110"/>
    <mergeCell ref="A146:D146"/>
    <mergeCell ref="B76:D76"/>
    <mergeCell ref="B94:D94"/>
    <mergeCell ref="B4:D4"/>
    <mergeCell ref="A128:D128"/>
    <mergeCell ref="A164:D164"/>
    <mergeCell ref="A56:D56"/>
    <mergeCell ref="A74:D74"/>
    <mergeCell ref="B22:D22"/>
    <mergeCell ref="B58:D58"/>
    <mergeCell ref="B130:D130"/>
  </mergeCells>
  <dataValidations count="2">
    <dataValidation sqref="D14 D32 D50 D68 D86 D104 D122 D140 D158 D176" showDropDown="0" showInputMessage="0" showErrorMessage="1" allowBlank="1" errorTitle="Taux refusé" error="Saisis ton taux de TVA en % (exemple : 10 pour 10 %)." type="decimal" operator="between">
      <formula1>0</formula1>
      <formula2>99</formula2>
    </dataValidation>
    <dataValidation sqref="B7:C11 B25:C29 B43:C47 B61:C65 B79:C83 B97:C101 B115:C119 B133:C137 B151:C155 B169:C173 D13 D31 D49 D67 D85 D103 D121 D139 D157 D175" showDropDown="0" showInputMessage="0" showErrorMessage="1" allowBlank="1" errorTitle="Valeur refusée" error="Saisis un nombre positif ou nul." type="decimal" operator="greaterThanOrEqual">
      <formula1>0</formula1>
    </dataValidation>
  </dataValidations>
  <pageMargins left="0.75" right="0.75" top="1" bottom="1" header="0.5" footer="0.5"/>
  <pageSetup paperSize="9" fitToHeight="0" fitToWidth="1"/>
  <headerFooter>
    <oddHeader/>
    <oddFooter>&amp;C&amp;"Calibri"mypizzateacher.com</oddFooter>
    <evenHeader/>
    <evenFooter>&amp;Cmypizzateacher.com</evenFooter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6" customWidth="1" min="2" max="2"/>
    <col width="18" customWidth="1" min="3" max="3"/>
    <col width="14" customWidth="1" min="4" max="4"/>
    <col width="16" customWidth="1" min="5" max="5"/>
    <col width="14" customWidth="1" min="6" max="6"/>
    <col width="14" customWidth="1" min="7" max="7"/>
  </cols>
  <sheetData>
    <row r="1">
      <c r="A1" s="1" t="inlineStr">
        <is>
          <t>Synthèse : mes 10 pizzas</t>
        </is>
      </c>
    </row>
    <row r="2">
      <c r="A2" s="2" t="inlineStr">
        <is>
          <t>mypizzateacher.com</t>
        </is>
      </c>
    </row>
    <row r="4">
      <c r="A4" s="5" t="inlineStr">
        <is>
          <t>Pizza</t>
        </is>
      </c>
      <c r="B4" s="5" t="inlineStr">
        <is>
          <t>Coût matière HT</t>
        </is>
      </c>
      <c r="C4" s="5" t="inlineStr">
        <is>
          <t>Prix de vente HT</t>
        </is>
      </c>
      <c r="D4" s="5" t="inlineStr">
        <is>
          <t>Marge en %</t>
        </is>
      </c>
      <c r="E4" s="5" t="inlineStr">
        <is>
          <t>Rang de marge</t>
        </is>
      </c>
      <c r="F4" s="5" t="inlineStr">
        <is>
          <t>Food cost</t>
        </is>
      </c>
      <c r="G4" s="5" t="inlineStr">
        <is>
          <t>Coefficient</t>
        </is>
      </c>
    </row>
    <row r="5">
      <c r="A5" s="30">
        <f>IF('Mes pizzas'!B4&lt;&gt;"",'Mes pizzas'!B4,IF('Mes pizzas'!D12&lt;&gt;"","Pizza 1",""))</f>
        <v/>
      </c>
      <c r="B5" s="26">
        <f>IF('Mes pizzas'!D12="","",'Mes pizzas'!D12)</f>
        <v/>
      </c>
      <c r="C5" s="26">
        <f>IF('Mes pizzas'!D15="","",'Mes pizzas'!D15)</f>
        <v/>
      </c>
      <c r="D5" s="31">
        <f>IF('Mes pizzas'!D17="","",'Mes pizzas'!D17)</f>
        <v/>
      </c>
      <c r="E5" s="16">
        <f>IF(D5="","",COUNTIF($D$5:$D$14,"&gt;"&amp;D5)+1)</f>
        <v/>
      </c>
      <c r="F5" s="31">
        <f>IF('Mes pizzas'!D19="","",'Mes pizzas'!D19)</f>
        <v/>
      </c>
      <c r="G5" s="28">
        <f>IF('Mes pizzas'!D18="","",'Mes pizzas'!D18)</f>
        <v/>
      </c>
    </row>
    <row r="6">
      <c r="A6" s="30">
        <f>IF('Mes pizzas'!B22&lt;&gt;"",'Mes pizzas'!B22,IF('Mes pizzas'!D30&lt;&gt;"","Pizza 2",""))</f>
        <v/>
      </c>
      <c r="B6" s="26">
        <f>IF('Mes pizzas'!D30="","",'Mes pizzas'!D30)</f>
        <v/>
      </c>
      <c r="C6" s="26">
        <f>IF('Mes pizzas'!D33="","",'Mes pizzas'!D33)</f>
        <v/>
      </c>
      <c r="D6" s="31">
        <f>IF('Mes pizzas'!D35="","",'Mes pizzas'!D35)</f>
        <v/>
      </c>
      <c r="E6" s="16">
        <f>IF(D6="","",COUNTIF($D$5:$D$14,"&gt;"&amp;D6)+1)</f>
        <v/>
      </c>
      <c r="F6" s="31">
        <f>IF('Mes pizzas'!D37="","",'Mes pizzas'!D37)</f>
        <v/>
      </c>
      <c r="G6" s="28">
        <f>IF('Mes pizzas'!D36="","",'Mes pizzas'!D36)</f>
        <v/>
      </c>
    </row>
    <row r="7">
      <c r="A7" s="30">
        <f>IF('Mes pizzas'!B40&lt;&gt;"",'Mes pizzas'!B40,IF('Mes pizzas'!D48&lt;&gt;"","Pizza 3",""))</f>
        <v/>
      </c>
      <c r="B7" s="26">
        <f>IF('Mes pizzas'!D48="","",'Mes pizzas'!D48)</f>
        <v/>
      </c>
      <c r="C7" s="26">
        <f>IF('Mes pizzas'!D51="","",'Mes pizzas'!D51)</f>
        <v/>
      </c>
      <c r="D7" s="31">
        <f>IF('Mes pizzas'!D53="","",'Mes pizzas'!D53)</f>
        <v/>
      </c>
      <c r="E7" s="16">
        <f>IF(D7="","",COUNTIF($D$5:$D$14,"&gt;"&amp;D7)+1)</f>
        <v/>
      </c>
      <c r="F7" s="31">
        <f>IF('Mes pizzas'!D55="","",'Mes pizzas'!D55)</f>
        <v/>
      </c>
      <c r="G7" s="28">
        <f>IF('Mes pizzas'!D54="","",'Mes pizzas'!D54)</f>
        <v/>
      </c>
    </row>
    <row r="8">
      <c r="A8" s="30">
        <f>IF('Mes pizzas'!B58&lt;&gt;"",'Mes pizzas'!B58,IF('Mes pizzas'!D66&lt;&gt;"","Pizza 4",""))</f>
        <v/>
      </c>
      <c r="B8" s="26">
        <f>IF('Mes pizzas'!D66="","",'Mes pizzas'!D66)</f>
        <v/>
      </c>
      <c r="C8" s="26">
        <f>IF('Mes pizzas'!D69="","",'Mes pizzas'!D69)</f>
        <v/>
      </c>
      <c r="D8" s="31">
        <f>IF('Mes pizzas'!D71="","",'Mes pizzas'!D71)</f>
        <v/>
      </c>
      <c r="E8" s="16">
        <f>IF(D8="","",COUNTIF($D$5:$D$14,"&gt;"&amp;D8)+1)</f>
        <v/>
      </c>
      <c r="F8" s="31">
        <f>IF('Mes pizzas'!D73="","",'Mes pizzas'!D73)</f>
        <v/>
      </c>
      <c r="G8" s="28">
        <f>IF('Mes pizzas'!D72="","",'Mes pizzas'!D72)</f>
        <v/>
      </c>
    </row>
    <row r="9">
      <c r="A9" s="30">
        <f>IF('Mes pizzas'!B76&lt;&gt;"",'Mes pizzas'!B76,IF('Mes pizzas'!D84&lt;&gt;"","Pizza 5",""))</f>
        <v/>
      </c>
      <c r="B9" s="26">
        <f>IF('Mes pizzas'!D84="","",'Mes pizzas'!D84)</f>
        <v/>
      </c>
      <c r="C9" s="26">
        <f>IF('Mes pizzas'!D87="","",'Mes pizzas'!D87)</f>
        <v/>
      </c>
      <c r="D9" s="31">
        <f>IF('Mes pizzas'!D89="","",'Mes pizzas'!D89)</f>
        <v/>
      </c>
      <c r="E9" s="16">
        <f>IF(D9="","",COUNTIF($D$5:$D$14,"&gt;"&amp;D9)+1)</f>
        <v/>
      </c>
      <c r="F9" s="31">
        <f>IF('Mes pizzas'!D91="","",'Mes pizzas'!D91)</f>
        <v/>
      </c>
      <c r="G9" s="28">
        <f>IF('Mes pizzas'!D90="","",'Mes pizzas'!D90)</f>
        <v/>
      </c>
    </row>
    <row r="10">
      <c r="A10" s="30">
        <f>IF('Mes pizzas'!B94&lt;&gt;"",'Mes pizzas'!B94,IF('Mes pizzas'!D102&lt;&gt;"","Pizza 6",""))</f>
        <v/>
      </c>
      <c r="B10" s="26">
        <f>IF('Mes pizzas'!D102="","",'Mes pizzas'!D102)</f>
        <v/>
      </c>
      <c r="C10" s="26">
        <f>IF('Mes pizzas'!D105="","",'Mes pizzas'!D105)</f>
        <v/>
      </c>
      <c r="D10" s="31">
        <f>IF('Mes pizzas'!D107="","",'Mes pizzas'!D107)</f>
        <v/>
      </c>
      <c r="E10" s="16">
        <f>IF(D10="","",COUNTIF($D$5:$D$14,"&gt;"&amp;D10)+1)</f>
        <v/>
      </c>
      <c r="F10" s="31">
        <f>IF('Mes pizzas'!D109="","",'Mes pizzas'!D109)</f>
        <v/>
      </c>
      <c r="G10" s="28">
        <f>IF('Mes pizzas'!D108="","",'Mes pizzas'!D108)</f>
        <v/>
      </c>
    </row>
    <row r="11">
      <c r="A11" s="30">
        <f>IF('Mes pizzas'!B112&lt;&gt;"",'Mes pizzas'!B112,IF('Mes pizzas'!D120&lt;&gt;"","Pizza 7",""))</f>
        <v/>
      </c>
      <c r="B11" s="26">
        <f>IF('Mes pizzas'!D120="","",'Mes pizzas'!D120)</f>
        <v/>
      </c>
      <c r="C11" s="26">
        <f>IF('Mes pizzas'!D123="","",'Mes pizzas'!D123)</f>
        <v/>
      </c>
      <c r="D11" s="31">
        <f>IF('Mes pizzas'!D125="","",'Mes pizzas'!D125)</f>
        <v/>
      </c>
      <c r="E11" s="16">
        <f>IF(D11="","",COUNTIF($D$5:$D$14,"&gt;"&amp;D11)+1)</f>
        <v/>
      </c>
      <c r="F11" s="31">
        <f>IF('Mes pizzas'!D127="","",'Mes pizzas'!D127)</f>
        <v/>
      </c>
      <c r="G11" s="28">
        <f>IF('Mes pizzas'!D126="","",'Mes pizzas'!D126)</f>
        <v/>
      </c>
    </row>
    <row r="12">
      <c r="A12" s="30">
        <f>IF('Mes pizzas'!B130&lt;&gt;"",'Mes pizzas'!B130,IF('Mes pizzas'!D138&lt;&gt;"","Pizza 8",""))</f>
        <v/>
      </c>
      <c r="B12" s="26">
        <f>IF('Mes pizzas'!D138="","",'Mes pizzas'!D138)</f>
        <v/>
      </c>
      <c r="C12" s="26">
        <f>IF('Mes pizzas'!D141="","",'Mes pizzas'!D141)</f>
        <v/>
      </c>
      <c r="D12" s="31">
        <f>IF('Mes pizzas'!D143="","",'Mes pizzas'!D143)</f>
        <v/>
      </c>
      <c r="E12" s="16">
        <f>IF(D12="","",COUNTIF($D$5:$D$14,"&gt;"&amp;D12)+1)</f>
        <v/>
      </c>
      <c r="F12" s="31">
        <f>IF('Mes pizzas'!D145="","",'Mes pizzas'!D145)</f>
        <v/>
      </c>
      <c r="G12" s="28">
        <f>IF('Mes pizzas'!D144="","",'Mes pizzas'!D144)</f>
        <v/>
      </c>
    </row>
    <row r="13">
      <c r="A13" s="30">
        <f>IF('Mes pizzas'!B148&lt;&gt;"",'Mes pizzas'!B148,IF('Mes pizzas'!D156&lt;&gt;"","Pizza 9",""))</f>
        <v/>
      </c>
      <c r="B13" s="26">
        <f>IF('Mes pizzas'!D156="","",'Mes pizzas'!D156)</f>
        <v/>
      </c>
      <c r="C13" s="26">
        <f>IF('Mes pizzas'!D159="","",'Mes pizzas'!D159)</f>
        <v/>
      </c>
      <c r="D13" s="31">
        <f>IF('Mes pizzas'!D161="","",'Mes pizzas'!D161)</f>
        <v/>
      </c>
      <c r="E13" s="16">
        <f>IF(D13="","",COUNTIF($D$5:$D$14,"&gt;"&amp;D13)+1)</f>
        <v/>
      </c>
      <c r="F13" s="31">
        <f>IF('Mes pizzas'!D163="","",'Mes pizzas'!D163)</f>
        <v/>
      </c>
      <c r="G13" s="28">
        <f>IF('Mes pizzas'!D162="","",'Mes pizzas'!D162)</f>
        <v/>
      </c>
    </row>
    <row r="14">
      <c r="A14" s="30">
        <f>IF('Mes pizzas'!B166&lt;&gt;"",'Mes pizzas'!B166,IF('Mes pizzas'!D174&lt;&gt;"","Pizza 10",""))</f>
        <v/>
      </c>
      <c r="B14" s="26">
        <f>IF('Mes pizzas'!D174="","",'Mes pizzas'!D174)</f>
        <v/>
      </c>
      <c r="C14" s="26">
        <f>IF('Mes pizzas'!D177="","",'Mes pizzas'!D177)</f>
        <v/>
      </c>
      <c r="D14" s="31">
        <f>IF('Mes pizzas'!D179="","",'Mes pizzas'!D179)</f>
        <v/>
      </c>
      <c r="E14" s="16">
        <f>IF(D14="","",COUNTIF($D$5:$D$14,"&gt;"&amp;D14)+1)</f>
        <v/>
      </c>
      <c r="F14" s="31">
        <f>IF('Mes pizzas'!D181="","",'Mes pizzas'!D181)</f>
        <v/>
      </c>
      <c r="G14" s="28">
        <f>IF('Mes pizzas'!D180="","",'Mes pizzas'!D180)</f>
        <v/>
      </c>
    </row>
    <row r="16">
      <c r="A16" s="12" t="inlineStr">
        <is>
          <t>Couleurs : vert = meilleure marge, rouge = plus faible. Rang 1 = meilleure marge.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conditionalFormatting sqref="D5:D14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" footer="0.5"/>
  <pageSetup paperSize="9" fitToHeight="0" fitToWidth="1"/>
  <headerFooter>
    <oddHeader/>
    <oddFooter>&amp;C&amp;"Calibri"mypizzateacher.com</oddFooter>
    <evenHeader/>
    <evenFooter>&amp;Cmypizzateacher.com</evenFooter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2026-10-06T05:38:00Z</dcterms:created>
  <dcterms:modified xmlns:dcterms="http://purl.org/dc/terms/" xmlns:xsi="http://www.w3.org/2001/XMLSchema-instance" xsi:type="dcterms:W3CDTF">2026-10-06T05:38:00Z</dcterms:modified>
</cp:coreProperties>
</file>